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0995" activeTab="0"/>
  </bookViews>
  <sheets>
    <sheet name="Jelenleti iv" sheetId="1" r:id="rId1"/>
    <sheet name="p" sheetId="2" r:id="rId2"/>
    <sheet name="Szabály" sheetId="3" r:id="rId3"/>
  </sheets>
  <definedNames>
    <definedName name="_xlnm.Print_Area" localSheetId="0">'Jelenleti iv'!$E$26:$O$84</definedName>
  </definedNames>
  <calcPr fullCalcOnLoad="1"/>
</workbook>
</file>

<file path=xl/sharedStrings.xml><?xml version="1.0" encoding="utf-8"?>
<sst xmlns="http://schemas.openxmlformats.org/spreadsheetml/2006/main" count="129" uniqueCount="107">
  <si>
    <t>A kitöltendő cellák háttérszíne.</t>
  </si>
  <si>
    <t>Cég neve:</t>
  </si>
  <si>
    <t>Telephely:</t>
  </si>
  <si>
    <t>Út/utca + Pf.:</t>
  </si>
  <si>
    <t>Irányítószám:</t>
  </si>
  <si>
    <t>Év:</t>
  </si>
  <si>
    <t>Adószám:</t>
  </si>
  <si>
    <t>Napok száma</t>
  </si>
  <si>
    <t>Hónap:</t>
  </si>
  <si>
    <t>Munkanapok száma:</t>
  </si>
  <si>
    <t xml:space="preserve">JELENLÉTI ÍV  </t>
  </si>
  <si>
    <t xml:space="preserve">Munkavállaló neve: </t>
  </si>
  <si>
    <t>Munkaköre:</t>
  </si>
  <si>
    <t>Személyi alapbér:</t>
  </si>
  <si>
    <t xml:space="preserve">Ft/ </t>
  </si>
  <si>
    <t>Bérezési forma:</t>
  </si>
  <si>
    <t>Dátum</t>
  </si>
  <si>
    <t>Érkezés</t>
  </si>
  <si>
    <t>Távozás</t>
  </si>
  <si>
    <t>Ledolgozott óra</t>
  </si>
  <si>
    <t>Távollét</t>
  </si>
  <si>
    <t>Túlóra</t>
  </si>
  <si>
    <t>Aláírások</t>
  </si>
  <si>
    <t>óra,perc</t>
  </si>
  <si>
    <t>délelőtt</t>
  </si>
  <si>
    <t>délután</t>
  </si>
  <si>
    <t>éjszaka</t>
  </si>
  <si>
    <t>fizetett</t>
  </si>
  <si>
    <t>fiz.nélküli</t>
  </si>
  <si>
    <t>dolgozó</t>
  </si>
  <si>
    <t>vezető</t>
  </si>
  <si>
    <t>Összes számfejt:</t>
  </si>
  <si>
    <t>(ha a munkavállaló (munkanapon) túlórázott és adott</t>
  </si>
  <si>
    <t>hónapban ugyanannyi időt pihenőidőként megkap,</t>
  </si>
  <si>
    <t>akkor a "csúsztatást" mínusz túlóraként kell jelölni)</t>
  </si>
  <si>
    <t>Számfejt-hez fizetett távollétek összes:</t>
  </si>
  <si>
    <t xml:space="preserve">Fizetett ünnepnap: </t>
  </si>
  <si>
    <t>óra</t>
  </si>
  <si>
    <t>Fizetett szabadság:</t>
  </si>
  <si>
    <t xml:space="preserve">Fizetett igazolt távollét: </t>
  </si>
  <si>
    <t>Elrendelt fizetett állásidő:</t>
  </si>
  <si>
    <t xml:space="preserve">         Betegség:</t>
  </si>
  <si>
    <t>Betegszabadság:</t>
  </si>
  <si>
    <t>Táppénz: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</si>
  <si>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</si>
  <si>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</si>
  <si>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</si>
  <si>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</si>
  <si>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</si>
  <si>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</si>
  <si>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</si>
  <si>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</si>
  <si>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</si>
  <si>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</si>
  <si>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</si>
  <si>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</si>
  <si>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 számolt cellák háttérszíne, </t>
    </r>
    <r>
      <rPr>
        <sz val="12"/>
        <color indexed="10"/>
        <rFont val="Arial"/>
        <family val="0"/>
      </rPr>
      <t>nem</t>
    </r>
    <r>
      <rPr>
        <sz val="12"/>
        <color indexed="9"/>
        <rFont val="Arial"/>
        <family val="0"/>
      </rPr>
      <t xml:space="preserve"> töltendők.</t>
    </r>
  </si>
  <si>
    <r>
      <t>Távollét jelölése</t>
    </r>
    <r>
      <rPr>
        <sz val="10"/>
        <rFont val="Arial CE"/>
        <family val="0"/>
      </rPr>
      <t xml:space="preserve">: </t>
    </r>
    <r>
      <rPr>
        <b/>
        <sz val="10"/>
        <rFont val="Arial CE"/>
        <family val="2"/>
      </rPr>
      <t>Fü</t>
    </r>
    <r>
      <rPr>
        <sz val="10"/>
        <rFont val="Arial CE"/>
        <family val="0"/>
      </rPr>
      <t>: = fizetett ünnep</t>
    </r>
  </si>
  <si>
    <r>
      <t xml:space="preserve">          </t>
    </r>
    <r>
      <rPr>
        <b/>
        <sz val="10"/>
        <rFont val="Arial CE"/>
        <family val="2"/>
      </rPr>
      <t xml:space="preserve"> Fsz</t>
    </r>
    <r>
      <rPr>
        <sz val="10"/>
        <rFont val="Arial CE"/>
        <family val="0"/>
      </rPr>
      <t>:= fizetett szabadság</t>
    </r>
  </si>
  <si>
    <r>
      <t xml:space="preserve">           </t>
    </r>
    <r>
      <rPr>
        <b/>
        <sz val="10"/>
        <rFont val="Arial CE"/>
        <family val="2"/>
      </rPr>
      <t>Fnsz</t>
    </r>
    <r>
      <rPr>
        <sz val="10"/>
        <rFont val="Arial CE"/>
        <family val="0"/>
      </rPr>
      <t>:= Fizetésnélküli szabadság</t>
    </r>
  </si>
  <si>
    <r>
      <t xml:space="preserve">           </t>
    </r>
    <r>
      <rPr>
        <b/>
        <sz val="10"/>
        <rFont val="Arial CE"/>
        <family val="2"/>
      </rPr>
      <t>Figt</t>
    </r>
    <r>
      <rPr>
        <sz val="10"/>
        <rFont val="Arial CE"/>
        <family val="0"/>
      </rPr>
      <t>: = fizetett igazolt távollét</t>
    </r>
  </si>
  <si>
    <r>
      <t xml:space="preserve">           </t>
    </r>
    <r>
      <rPr>
        <b/>
        <sz val="10"/>
        <rFont val="Arial CE"/>
        <family val="2"/>
      </rPr>
      <t>Nigt</t>
    </r>
    <r>
      <rPr>
        <sz val="10"/>
        <rFont val="Arial CE"/>
        <family val="0"/>
      </rPr>
      <t>:= Nem fizetett igazolt távollét</t>
    </r>
  </si>
  <si>
    <r>
      <t xml:space="preserve">           </t>
    </r>
    <r>
      <rPr>
        <b/>
        <sz val="10"/>
        <rFont val="Arial CE"/>
        <family val="2"/>
      </rPr>
      <t>H:</t>
    </r>
    <r>
      <rPr>
        <sz val="10"/>
        <rFont val="Arial CE"/>
        <family val="0"/>
      </rPr>
      <t>= igazolatlan hiányzás</t>
    </r>
  </si>
  <si>
    <r>
      <t xml:space="preserve">          </t>
    </r>
    <r>
      <rPr>
        <b/>
        <sz val="10"/>
        <rFont val="Arial CE"/>
        <family val="2"/>
      </rPr>
      <t xml:space="preserve"> B</t>
    </r>
    <r>
      <rPr>
        <sz val="10"/>
        <rFont val="Arial CE"/>
        <family val="0"/>
      </rPr>
      <t>:= betegség (orvos által igazolt)</t>
    </r>
  </si>
  <si>
    <r>
      <t xml:space="preserve">           </t>
    </r>
    <r>
      <rPr>
        <b/>
        <sz val="10"/>
        <rFont val="Arial CE"/>
        <family val="2"/>
      </rPr>
      <t>Áll</t>
    </r>
    <r>
      <rPr>
        <sz val="10"/>
        <rFont val="Arial CE"/>
        <family val="0"/>
      </rPr>
      <t>:= elrendelt fizetett állásidő</t>
    </r>
  </si>
  <si>
    <t>Használat</t>
  </si>
  <si>
    <t xml:space="preserve">Munkanap áthelyezésből adódó eltérésekre is fel van készítve a program: a hónap napjai előtt lévő oszlopban, a megfelelő cellába "m" betű esetén a sor átszíneződik munkanap szerinti sorrá. "sz" betű beírására a sort munkaszüneti napnak értelmezi. </t>
  </si>
  <si>
    <r>
      <t>Cég:</t>
    </r>
    <r>
      <rPr>
        <b/>
        <sz val="10"/>
        <color indexed="9"/>
        <rFont val="Arial"/>
        <family val="2"/>
      </rPr>
      <t xml:space="preserve"> megfeleő céges adatok megadásával, automatikusan készíthető különböző cégeknek jelenléti ív.</t>
    </r>
  </si>
  <si>
    <r>
      <t>Paraméterezés:</t>
    </r>
    <r>
      <rPr>
        <b/>
        <sz val="10"/>
        <color indexed="9"/>
        <rFont val="Arial"/>
        <family val="2"/>
      </rPr>
      <t xml:space="preserve"> </t>
    </r>
  </si>
  <si>
    <r>
      <t>Év, hónap:</t>
    </r>
    <r>
      <rPr>
        <b/>
        <sz val="10"/>
        <color indexed="9"/>
        <rFont val="Arial"/>
        <family val="2"/>
      </rPr>
      <t xml:space="preserve"> ez alapján elkészül a munkaidő naptár, az 5+2 napos munkarendben dolgozók számára. A szombat-vasárnap automatikusan átszíneződik, mint nem töltendő sor. </t>
    </r>
  </si>
  <si>
    <r>
      <t>Nyomtatás:</t>
    </r>
    <r>
      <rPr>
        <b/>
        <sz val="10"/>
        <color indexed="9"/>
        <rFont val="Arial"/>
        <family val="2"/>
      </rPr>
      <t xml:space="preserve"> A nyomtatási terület előre be van állítva, a paramtéreadatok nem kerülnek nyomtatásra. A felület nyomtatóbarát, és jól átlátható listát eredményez.</t>
    </r>
  </si>
  <si>
    <t>(beleszámít a fizetet ün.nap is)</t>
  </si>
  <si>
    <t>Fiz.ü.napok száma</t>
  </si>
  <si>
    <t>\Szakmai kezdőlap\TB-naptár</t>
  </si>
  <si>
    <t>Útvonal: www.oep.hu</t>
  </si>
  <si>
    <t>Ellenőrzéshez:</t>
  </si>
  <si>
    <t>Örök-Jelenléti ív</t>
  </si>
  <si>
    <t>Társadalombiztosítási számfejtési naptár (TB naptár)</t>
  </si>
  <si>
    <t>A hatályos - 1992. évi XXII törvény – a Munka Törvénykönyvéről 140/A.§ (1) értelmében a munkáltató köteles nyilvántartani a munkavállalók:</t>
  </si>
  <si>
    <t>a) rendes és rendkívüli munkaidejével, ügyeletével, készenlétével,</t>
  </si>
  <si>
    <t>b) szabadságának kiadásával,</t>
  </si>
  <si>
    <t>c) egyéb munkaidő-kedvezményével kapcsolatos adatokat.</t>
  </si>
  <si>
    <t xml:space="preserve">A (2) bekezdés értelmében, a szabály nem vonatkozik azokra a munkavállalókra, akik a munkaidejük beosztását vagy felhasználását önállóan határozzák meg. </t>
  </si>
  <si>
    <t>A (3) bekezdés értelmében, az (1) bekezdésben szereplő nyilvántartásból megállapíthatónak kell lennie naptári naponként vagy egybefüggő 24 óránként a beosztott,valamint a teljesített és rendkívüli munka, továbbá az ügyelet, készenlét kezdő és befejező időpontjának</t>
  </si>
  <si>
    <t>Aktuális TB naptárok</t>
  </si>
  <si>
    <t>Adószám</t>
  </si>
  <si>
    <t>Cg.</t>
  </si>
  <si>
    <t>1.</t>
  </si>
  <si>
    <t>2.</t>
  </si>
  <si>
    <t>3.</t>
  </si>
  <si>
    <t>4.</t>
  </si>
  <si>
    <t>5.</t>
  </si>
  <si>
    <t>sz</t>
  </si>
  <si>
    <t>Kiválasztott cég</t>
  </si>
  <si>
    <t>Választás</t>
  </si>
  <si>
    <t>Alfa Kft</t>
  </si>
  <si>
    <t>Béta Kft</t>
  </si>
  <si>
    <t>Gamma Kft</t>
  </si>
  <si>
    <t>Delta Kft</t>
  </si>
  <si>
    <t>VÁROS</t>
  </si>
  <si>
    <t>ÚT,UTCA</t>
  </si>
  <si>
    <t>Pf.</t>
  </si>
  <si>
    <t>12345678-2-05</t>
  </si>
  <si>
    <t>05-09-012345</t>
  </si>
  <si>
    <t>Korrekciós oszlop</t>
  </si>
  <si>
    <t>http://ados.blog.hu</t>
  </si>
  <si>
    <t>Készítette: Taxameter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</si>
</sst>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;;;"/>
    <numFmt numFmtId="194" formatCode="000\-00\-0000"/>
  </numFmts>
  <fonts count="33">
    <font>
      <sz val="10"/>
      <name val="Arial CE"/>
      <family val="0"/>
    </font>
    <font>
      <b/>
      <sz val="14"/>
      <color indexed="9"/>
      <name val="Arial"/>
      <family val="2"/>
    </font>
    <font>
      <sz val="10"/>
      <color indexed="10"/>
      <name val="Arial CE"/>
      <family val="0"/>
    </font>
    <font>
      <sz val="14"/>
      <color indexed="9"/>
      <name val="Arial"/>
      <family val="0"/>
    </font>
    <font>
      <sz val="12"/>
      <color indexed="9"/>
      <name val="Arial"/>
      <family val="0"/>
    </font>
    <font>
      <sz val="12"/>
      <color indexed="10"/>
      <name val="Arial"/>
      <family val="0"/>
    </font>
    <font>
      <sz val="14"/>
      <color indexed="8"/>
      <name val="Arial"/>
      <family val="0"/>
    </font>
    <font>
      <b/>
      <sz val="10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10"/>
      <color indexed="51"/>
      <name val="Arial CE"/>
      <family val="0"/>
    </font>
    <font>
      <b/>
      <sz val="9"/>
      <name val="Arial CE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sz val="10"/>
      <color indexed="9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9"/>
      <name val="Arial CE"/>
      <family val="0"/>
    </font>
    <font>
      <b/>
      <sz val="12"/>
      <color indexed="9"/>
      <name val="Arial CE"/>
      <family val="0"/>
    </font>
    <font>
      <b/>
      <sz val="9"/>
      <color indexed="9"/>
      <name val="Arial CE"/>
      <family val="0"/>
    </font>
    <font>
      <sz val="12"/>
      <color indexed="8"/>
      <name val="Times New Roman"/>
      <family val="1"/>
    </font>
    <font>
      <sz val="8"/>
      <name val="Arial CE"/>
      <family val="0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0"/>
    </font>
    <font>
      <sz val="10"/>
      <color indexed="22"/>
      <name val="Arial"/>
      <family val="0"/>
    </font>
    <font>
      <sz val="12"/>
      <name val="Arial CE"/>
      <family val="0"/>
    </font>
    <font>
      <u val="single"/>
      <sz val="12"/>
      <color indexed="9"/>
      <name val="Arial CE"/>
      <family val="0"/>
    </font>
    <font>
      <sz val="10"/>
      <color indexed="22"/>
      <name val="Arial CE"/>
      <family val="0"/>
    </font>
    <font>
      <u val="single"/>
      <sz val="12"/>
      <color indexed="12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7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Fill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" borderId="15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9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16" fillId="0" borderId="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4" borderId="0" xfId="0" applyFill="1" applyAlignment="1">
      <alignment/>
    </xf>
    <xf numFmtId="0" fontId="23" fillId="4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11" fillId="5" borderId="1" xfId="0" applyFont="1" applyFill="1" applyBorder="1" applyAlignment="1">
      <alignment/>
    </xf>
    <xf numFmtId="0" fontId="7" fillId="5" borderId="0" xfId="0" applyFont="1" applyFill="1" applyAlignment="1">
      <alignment/>
    </xf>
    <xf numFmtId="0" fontId="0" fillId="5" borderId="0" xfId="0" applyFill="1" applyAlignment="1">
      <alignment/>
    </xf>
    <xf numFmtId="0" fontId="10" fillId="5" borderId="0" xfId="0" applyFont="1" applyFill="1" applyAlignment="1">
      <alignment/>
    </xf>
    <xf numFmtId="0" fontId="0" fillId="0" borderId="22" xfId="0" applyFont="1" applyFill="1" applyBorder="1" applyAlignment="1">
      <alignment/>
    </xf>
    <xf numFmtId="0" fontId="26" fillId="4" borderId="0" xfId="0" applyFont="1" applyFill="1" applyAlignment="1">
      <alignment/>
    </xf>
    <xf numFmtId="0" fontId="27" fillId="4" borderId="0" xfId="0" applyFont="1" applyFill="1" applyAlignment="1">
      <alignment/>
    </xf>
    <xf numFmtId="0" fontId="28" fillId="4" borderId="0" xfId="0" applyFont="1" applyFill="1" applyAlignment="1">
      <alignment/>
    </xf>
    <xf numFmtId="0" fontId="26" fillId="0" borderId="0" xfId="0" applyFont="1" applyFill="1" applyAlignment="1">
      <alignment/>
    </xf>
    <xf numFmtId="0" fontId="29" fillId="0" borderId="0" xfId="0" applyFont="1" applyAlignment="1">
      <alignment/>
    </xf>
    <xf numFmtId="0" fontId="7" fillId="0" borderId="0" xfId="0" applyFont="1" applyAlignment="1">
      <alignment/>
    </xf>
    <xf numFmtId="0" fontId="6" fillId="6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center" vertical="center"/>
    </xf>
    <xf numFmtId="0" fontId="30" fillId="2" borderId="0" xfId="17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0" fillId="2" borderId="0" xfId="17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1" fillId="4" borderId="0" xfId="0" applyFont="1" applyFill="1" applyAlignment="1">
      <alignment/>
    </xf>
    <xf numFmtId="0" fontId="26" fillId="7" borderId="0" xfId="0" applyFont="1" applyFill="1" applyAlignment="1">
      <alignment/>
    </xf>
    <xf numFmtId="0" fontId="27" fillId="4" borderId="0" xfId="0" applyFont="1" applyFill="1" applyAlignment="1">
      <alignment horizontal="center"/>
    </xf>
    <xf numFmtId="0" fontId="27" fillId="4" borderId="0" xfId="0" applyFont="1" applyFill="1" applyAlignment="1">
      <alignment/>
    </xf>
    <xf numFmtId="0" fontId="0" fillId="0" borderId="0" xfId="0" applyAlignment="1">
      <alignment horizontal="center"/>
    </xf>
    <xf numFmtId="0" fontId="29" fillId="0" borderId="15" xfId="0" applyFont="1" applyBorder="1" applyAlignment="1">
      <alignment horizontal="center" vertical="center" textRotation="255"/>
    </xf>
    <xf numFmtId="0" fontId="3" fillId="7" borderId="0" xfId="0" applyFont="1" applyFill="1" applyAlignment="1">
      <alignment horizontal="center" vertical="center"/>
    </xf>
    <xf numFmtId="0" fontId="7" fillId="7" borderId="0" xfId="0" applyFont="1" applyFill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0" fillId="7" borderId="23" xfId="0" applyFill="1" applyBorder="1" applyAlignment="1">
      <alignment/>
    </xf>
    <xf numFmtId="0" fontId="32" fillId="0" borderId="0" xfId="17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5"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auto="1"/>
      </font>
      <fill>
        <patternFill>
          <bgColor rgb="FFFFCC99"/>
        </patternFill>
      </fill>
      <border/>
    </dxf>
    <dxf>
      <font>
        <b val="0"/>
        <i val="0"/>
        <strike val="0"/>
        <color rgb="FFFFFFFF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strike val="0"/>
        <color rgb="FFFFFFFF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p.hu/" TargetMode="External" /><Relationship Id="rId2" Type="http://schemas.openxmlformats.org/officeDocument/2006/relationships/hyperlink" Target="http://www.oep.hu/portal/page?_pageid=35,32923&amp;_dad=portal&amp;_schema=PORTAL" TargetMode="External" /><Relationship Id="rId3" Type="http://schemas.openxmlformats.org/officeDocument/2006/relationships/hyperlink" Target="http://www.oep.hu/portal/page?_pageid=35,1&amp;_dad=portal&amp;_schema=PORTAL" TargetMode="External" /><Relationship Id="rId4" Type="http://schemas.openxmlformats.org/officeDocument/2006/relationships/hyperlink" Target="http://ados.blog.hu/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="75" zoomScaleNormal="75" workbookViewId="0" topLeftCell="A1">
      <pane ySplit="25" topLeftCell="BM26" activePane="bottomLeft" state="frozen"/>
      <selection pane="topLeft" activeCell="A1" sqref="A1"/>
      <selection pane="bottomLeft" activeCell="R49" sqref="R49"/>
    </sheetView>
  </sheetViews>
  <sheetFormatPr defaultColWidth="9.00390625" defaultRowHeight="12.75" outlineLevelRow="2"/>
  <cols>
    <col min="1" max="1" width="17.75390625" style="0" bestFit="1" customWidth="1"/>
    <col min="2" max="2" width="4.125" style="0" customWidth="1"/>
    <col min="3" max="3" width="0.74609375" style="0" hidden="1" customWidth="1"/>
    <col min="4" max="4" width="3.00390625" style="0" bestFit="1" customWidth="1"/>
    <col min="5" max="5" width="6.00390625" style="0" customWidth="1"/>
    <col min="6" max="7" width="8.75390625" style="0" customWidth="1"/>
    <col min="8" max="9" width="6.75390625" style="0" customWidth="1"/>
    <col min="10" max="10" width="6.375" style="0" customWidth="1"/>
    <col min="11" max="13" width="7.875" style="0" customWidth="1"/>
    <col min="14" max="15" width="11.00390625" style="0" customWidth="1"/>
    <col min="17" max="17" width="10.25390625" style="0" bestFit="1" customWidth="1"/>
  </cols>
  <sheetData>
    <row r="1" spans="1:14" ht="8.25" customHeight="1" hidden="1" outlineLevel="1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8.25" customHeight="1" hidden="1" outlineLevel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12.75" customHeight="1" hidden="1" outlineLevel="1">
      <c r="A3" s="73" t="s">
        <v>65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2.75" customHeight="1" hidden="1" outlineLevel="2">
      <c r="A4" s="46" t="s">
        <v>68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2.75" customHeight="1" hidden="1" outlineLevel="2">
      <c r="A5" s="83" t="s">
        <v>69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2.75" customHeight="1" hidden="1" outlineLevel="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2.75" customHeight="1" hidden="1" outlineLevel="2">
      <c r="A7" s="83" t="s">
        <v>67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2.75" customHeight="1" hidden="1" outlineLevel="2">
      <c r="A8" s="82" t="s">
        <v>66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14" ht="12.75" customHeight="1" hidden="1" outlineLevel="2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14" ht="12.75" customHeight="1" hidden="1" outlineLevel="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ht="12.75" customHeight="1" hidden="1" outlineLevel="2">
      <c r="A11" s="83" t="s">
        <v>70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</row>
    <row r="12" spans="1:14" ht="12.75" customHeight="1" hidden="1" outlineLevel="2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ht="18" hidden="1" outlineLevel="1" collapsed="1">
      <c r="A13" s="94"/>
      <c r="B13" s="94"/>
      <c r="C13" s="94"/>
      <c r="D13" s="2"/>
      <c r="E13" s="2" t="s">
        <v>0</v>
      </c>
      <c r="F13" s="3"/>
      <c r="G13" s="3"/>
      <c r="H13" s="3"/>
      <c r="I13" s="3"/>
      <c r="J13" s="1"/>
      <c r="K13" s="45"/>
      <c r="L13" s="45"/>
      <c r="M13" s="45"/>
      <c r="N13" s="45"/>
    </row>
    <row r="14" spans="1:14" ht="18" customHeight="1" hidden="1" outlineLevel="1">
      <c r="A14" s="4"/>
      <c r="B14" s="4"/>
      <c r="C14" s="4"/>
      <c r="D14" s="2"/>
      <c r="E14" s="2" t="s">
        <v>56</v>
      </c>
      <c r="F14" s="3"/>
      <c r="G14" s="3"/>
      <c r="H14" s="3"/>
      <c r="I14" s="3"/>
      <c r="J14" s="1"/>
      <c r="K14" s="81" t="s">
        <v>75</v>
      </c>
      <c r="L14" s="81"/>
      <c r="M14" s="81"/>
      <c r="N14" s="45"/>
    </row>
    <row r="15" spans="1:14" ht="18" hidden="1" outlineLevel="1">
      <c r="A15" s="5"/>
      <c r="B15" s="5"/>
      <c r="C15" s="5"/>
      <c r="D15" s="6"/>
      <c r="E15" s="6"/>
      <c r="F15" s="5"/>
      <c r="G15" s="5"/>
      <c r="H15" s="5"/>
      <c r="I15" s="78" t="s">
        <v>77</v>
      </c>
      <c r="J15" s="78"/>
      <c r="K15" s="78"/>
      <c r="L15" s="78"/>
      <c r="M15" s="78"/>
      <c r="N15" s="78"/>
    </row>
    <row r="16" spans="1:14" ht="18" customHeight="1" hidden="1" outlineLevel="1">
      <c r="A16" s="6" t="s">
        <v>1</v>
      </c>
      <c r="B16" s="6"/>
      <c r="C16" s="6"/>
      <c r="D16" s="72" t="str">
        <f>p!D1</f>
        <v>Alfa Kft</v>
      </c>
      <c r="E16" s="72"/>
      <c r="F16" s="72"/>
      <c r="G16" s="72"/>
      <c r="H16" s="72"/>
      <c r="I16" s="79" t="s">
        <v>84</v>
      </c>
      <c r="J16" s="79"/>
      <c r="K16" s="79"/>
      <c r="L16" s="79"/>
      <c r="M16" s="79"/>
      <c r="N16" s="79"/>
    </row>
    <row r="17" spans="1:14" ht="18" hidden="1" outlineLevel="1">
      <c r="A17" s="6" t="s">
        <v>2</v>
      </c>
      <c r="B17" s="6"/>
      <c r="C17" s="6"/>
      <c r="D17" s="72" t="str">
        <f>+p!F1</f>
        <v>VÁROS</v>
      </c>
      <c r="E17" s="72"/>
      <c r="F17" s="72"/>
      <c r="G17" s="72"/>
      <c r="H17" s="72"/>
      <c r="I17" s="84"/>
      <c r="J17" s="84"/>
      <c r="K17" s="84"/>
      <c r="L17" s="84"/>
      <c r="M17" s="84"/>
      <c r="N17" s="84"/>
    </row>
    <row r="18" spans="1:17" ht="18" hidden="1" outlineLevel="1">
      <c r="A18" s="6" t="s">
        <v>3</v>
      </c>
      <c r="B18" s="6"/>
      <c r="C18" s="6"/>
      <c r="D18" s="72" t="str">
        <f>+p!G1</f>
        <v>ÚT,UTCA</v>
      </c>
      <c r="E18" s="72"/>
      <c r="F18" s="72"/>
      <c r="G18" s="72"/>
      <c r="H18" s="72"/>
      <c r="I18" s="79" t="s">
        <v>74</v>
      </c>
      <c r="J18" s="79"/>
      <c r="K18" s="79"/>
      <c r="L18" s="79"/>
      <c r="M18" s="79"/>
      <c r="N18" s="79"/>
      <c r="Q18" s="70"/>
    </row>
    <row r="19" spans="1:14" ht="18" hidden="1" outlineLevel="1">
      <c r="A19" s="6" t="s">
        <v>4</v>
      </c>
      <c r="B19" s="6"/>
      <c r="C19" s="6"/>
      <c r="D19" s="72">
        <f>+p!E1</f>
        <v>1111</v>
      </c>
      <c r="E19" s="72"/>
      <c r="F19" s="72"/>
      <c r="G19" s="72"/>
      <c r="H19" s="72"/>
      <c r="I19" s="80" t="s">
        <v>73</v>
      </c>
      <c r="J19" s="80"/>
      <c r="K19" s="80"/>
      <c r="L19" s="80"/>
      <c r="M19" s="80"/>
      <c r="N19" s="80"/>
    </row>
    <row r="20" spans="1:14" ht="18" hidden="1" outlineLevel="1">
      <c r="A20" s="6" t="s">
        <v>5</v>
      </c>
      <c r="B20" s="6"/>
      <c r="C20" s="6"/>
      <c r="D20" s="72">
        <v>2008</v>
      </c>
      <c r="E20" s="72"/>
      <c r="F20" s="72"/>
      <c r="G20" s="72"/>
      <c r="H20" s="72"/>
      <c r="I20" s="5"/>
      <c r="J20" s="1"/>
      <c r="K20" s="1"/>
      <c r="L20" s="1"/>
      <c r="M20" s="1"/>
      <c r="N20" s="1"/>
    </row>
    <row r="21" spans="1:14" ht="18" hidden="1" outlineLevel="1">
      <c r="A21" s="6" t="s">
        <v>6</v>
      </c>
      <c r="B21" s="6"/>
      <c r="C21" s="6"/>
      <c r="D21" s="72" t="str">
        <f>+p!I1</f>
        <v>12345678-2-05</v>
      </c>
      <c r="E21" s="72"/>
      <c r="F21" s="72"/>
      <c r="G21" s="72"/>
      <c r="H21" s="72"/>
      <c r="I21" s="5"/>
      <c r="J21" s="1"/>
      <c r="K21" s="1"/>
      <c r="L21" s="1"/>
      <c r="M21" s="1"/>
      <c r="N21" s="1"/>
    </row>
    <row r="22" spans="14:15" ht="18" customHeight="1" collapsed="1">
      <c r="N22" s="99" t="s">
        <v>105</v>
      </c>
      <c r="O22" s="99"/>
    </row>
    <row r="23" spans="1:15" ht="18">
      <c r="A23" s="6" t="s">
        <v>5</v>
      </c>
      <c r="B23" s="6"/>
      <c r="C23" s="6"/>
      <c r="E23" s="95">
        <v>2008</v>
      </c>
      <c r="F23" s="85" t="s">
        <v>7</v>
      </c>
      <c r="G23" s="85"/>
      <c r="H23" s="7">
        <f>DAY(DATE(E23,E24+1,))</f>
        <v>30</v>
      </c>
      <c r="I23" s="8" t="s">
        <v>72</v>
      </c>
      <c r="J23" s="9"/>
      <c r="K23" s="9"/>
      <c r="L23" s="95">
        <v>0</v>
      </c>
      <c r="N23" s="92" t="s">
        <v>106</v>
      </c>
      <c r="O23" s="92"/>
    </row>
    <row r="24" spans="1:15" ht="18">
      <c r="A24" s="6" t="s">
        <v>8</v>
      </c>
      <c r="B24" s="6"/>
      <c r="C24" s="6"/>
      <c r="E24" s="95">
        <v>4</v>
      </c>
      <c r="F24" s="86" t="s">
        <v>9</v>
      </c>
      <c r="G24" s="86"/>
      <c r="H24" s="7">
        <f>COUNTIF(C37:C67,"=m")</f>
        <v>21</v>
      </c>
      <c r="I24" s="49" t="s">
        <v>71</v>
      </c>
      <c r="J24" s="42"/>
      <c r="K24" s="42"/>
      <c r="L24" s="43"/>
      <c r="M24" s="43"/>
      <c r="N24" s="43"/>
      <c r="O24" s="43"/>
    </row>
    <row r="25" spans="1:3" ht="18">
      <c r="A25" s="6"/>
      <c r="B25" s="6"/>
      <c r="C25" s="6"/>
    </row>
    <row r="26" spans="4:11" ht="12.75">
      <c r="D26" s="62"/>
      <c r="E26" s="62" t="str">
        <f>D16</f>
        <v>Alfa Kft</v>
      </c>
      <c r="F26" s="62"/>
      <c r="G26" s="62"/>
      <c r="H26" s="63"/>
      <c r="I26" s="63"/>
      <c r="J26" s="63"/>
      <c r="K26" s="63"/>
    </row>
    <row r="27" spans="4:11" ht="12.75">
      <c r="D27" s="64"/>
      <c r="E27" s="64" t="str">
        <f>D19&amp;" "&amp;D17&amp;", "&amp;D18&amp;"     "&amp;D21</f>
        <v>1111 VÁROS, ÚT,UTCA     12345678-2-05</v>
      </c>
      <c r="F27" s="64"/>
      <c r="G27" s="64"/>
      <c r="H27" s="64"/>
      <c r="I27" s="64"/>
      <c r="J27" s="64"/>
      <c r="K27" s="63"/>
    </row>
    <row r="29" spans="4:15" ht="12.75">
      <c r="D29" s="71"/>
      <c r="E29" s="71" t="s">
        <v>10</v>
      </c>
      <c r="F29" s="71"/>
      <c r="G29" s="71"/>
      <c r="H29" s="71"/>
      <c r="I29" s="87" t="str">
        <f>E23&amp;". ÉV"</f>
        <v>2008. ÉV</v>
      </c>
      <c r="J29" s="87"/>
      <c r="K29" s="77" t="str">
        <f>VLOOKUP(E24,D88:E99,2)&amp;" HÓNAPRÓL"</f>
        <v>ÁPRILIS HÓNAPRÓL</v>
      </c>
      <c r="L29" s="77"/>
      <c r="M29" s="77"/>
      <c r="N29" s="77"/>
      <c r="O29" s="77"/>
    </row>
    <row r="31" spans="4:15" ht="12.75">
      <c r="D31" s="11"/>
      <c r="E31" s="11" t="s">
        <v>11</v>
      </c>
      <c r="F31" s="11"/>
      <c r="G31" s="60"/>
      <c r="H31" s="60"/>
      <c r="I31" s="60"/>
      <c r="J31" s="60"/>
      <c r="L31" s="12" t="s">
        <v>12</v>
      </c>
      <c r="M31" s="12"/>
      <c r="N31" s="61"/>
      <c r="O31" s="61"/>
    </row>
    <row r="32" spans="4:15" ht="12.75">
      <c r="D32" s="13"/>
      <c r="E32" s="13"/>
      <c r="F32" s="13"/>
      <c r="G32" s="13"/>
      <c r="H32" s="13"/>
      <c r="I32" s="13"/>
      <c r="J32" s="13"/>
      <c r="L32" s="14"/>
      <c r="M32" s="14"/>
      <c r="N32" s="14"/>
      <c r="O32" s="14"/>
    </row>
    <row r="33" spans="4:15" ht="12.75">
      <c r="D33" s="11"/>
      <c r="E33" s="11" t="s">
        <v>13</v>
      </c>
      <c r="F33" s="11"/>
      <c r="G33" s="61"/>
      <c r="H33" s="60"/>
      <c r="I33" s="60"/>
      <c r="J33" s="13" t="s">
        <v>14</v>
      </c>
      <c r="L33" s="14" t="s">
        <v>15</v>
      </c>
      <c r="M33" s="14"/>
      <c r="N33" s="61"/>
      <c r="O33" s="61"/>
    </row>
    <row r="34" ht="13.5" thickBot="1"/>
    <row r="35" spans="3:15" ht="12.75">
      <c r="C35" s="41"/>
      <c r="D35" s="44"/>
      <c r="E35" s="15" t="s">
        <v>16</v>
      </c>
      <c r="F35" s="16" t="s">
        <v>17</v>
      </c>
      <c r="G35" s="55" t="s">
        <v>18</v>
      </c>
      <c r="H35" s="74" t="s">
        <v>19</v>
      </c>
      <c r="I35" s="75"/>
      <c r="J35" s="76"/>
      <c r="K35" s="74" t="s">
        <v>20</v>
      </c>
      <c r="L35" s="76"/>
      <c r="M35" s="15" t="s">
        <v>21</v>
      </c>
      <c r="N35" s="74" t="s">
        <v>22</v>
      </c>
      <c r="O35" s="76"/>
    </row>
    <row r="36" spans="4:15" ht="13.5" thickBot="1">
      <c r="D36" s="17"/>
      <c r="E36" s="56"/>
      <c r="F36" s="52" t="s">
        <v>23</v>
      </c>
      <c r="G36" s="51" t="s">
        <v>23</v>
      </c>
      <c r="H36" s="50" t="s">
        <v>24</v>
      </c>
      <c r="I36" s="53" t="s">
        <v>25</v>
      </c>
      <c r="J36" s="51" t="s">
        <v>26</v>
      </c>
      <c r="K36" s="50" t="s">
        <v>27</v>
      </c>
      <c r="L36" s="51" t="s">
        <v>28</v>
      </c>
      <c r="M36" s="54"/>
      <c r="N36" s="50" t="s">
        <v>29</v>
      </c>
      <c r="O36" s="51" t="s">
        <v>30</v>
      </c>
    </row>
    <row r="37" spans="1:17" ht="12.75">
      <c r="A37" s="93" t="s">
        <v>104</v>
      </c>
      <c r="B37" s="96"/>
      <c r="C37" t="str">
        <f aca="true" t="shared" si="0" ref="C37:C67">IF(B37="sz","sz",IF(B37="m","m",IF(D37=0,"",IF(D37&lt;6,"m","sz"))))</f>
        <v>m</v>
      </c>
      <c r="D37" s="19">
        <f aca="true" t="shared" si="1" ref="D37:D67">IF(E37&gt;$H$23,0,WEEKDAY(DATE($E$23,$E$24,$E37),2))</f>
        <v>2</v>
      </c>
      <c r="E37" s="18">
        <v>1</v>
      </c>
      <c r="F37" s="20"/>
      <c r="G37" s="20"/>
      <c r="H37" s="20"/>
      <c r="I37" s="20"/>
      <c r="J37" s="20"/>
      <c r="K37" s="59"/>
      <c r="L37" s="20"/>
      <c r="M37" s="20"/>
      <c r="N37" s="20"/>
      <c r="O37" s="20"/>
      <c r="Q37" s="21"/>
    </row>
    <row r="38" spans="1:15" ht="12.75">
      <c r="A38" s="93"/>
      <c r="B38" s="97"/>
      <c r="C38" t="str">
        <f t="shared" si="0"/>
        <v>m</v>
      </c>
      <c r="D38" s="23">
        <f t="shared" si="1"/>
        <v>3</v>
      </c>
      <c r="E38" s="22">
        <v>2</v>
      </c>
      <c r="F38" s="20"/>
      <c r="G38" s="20"/>
      <c r="H38" s="20"/>
      <c r="I38" s="20"/>
      <c r="J38" s="20"/>
      <c r="K38" s="59"/>
      <c r="L38" s="20"/>
      <c r="M38" s="20"/>
      <c r="N38" s="20"/>
      <c r="O38" s="20"/>
    </row>
    <row r="39" spans="1:15" ht="12.75">
      <c r="A39" s="93"/>
      <c r="B39" s="97"/>
      <c r="C39" t="str">
        <f t="shared" si="0"/>
        <v>m</v>
      </c>
      <c r="D39" s="23">
        <f t="shared" si="1"/>
        <v>4</v>
      </c>
      <c r="E39" s="22">
        <v>3</v>
      </c>
      <c r="F39" s="20"/>
      <c r="G39" s="20"/>
      <c r="H39" s="20"/>
      <c r="I39" s="20"/>
      <c r="J39" s="20"/>
      <c r="K39" s="59"/>
      <c r="L39" s="20"/>
      <c r="M39" s="20"/>
      <c r="N39" s="20"/>
      <c r="O39" s="20"/>
    </row>
    <row r="40" spans="1:15" ht="12.75">
      <c r="A40" s="93"/>
      <c r="B40" s="97"/>
      <c r="C40" t="str">
        <f t="shared" si="0"/>
        <v>m</v>
      </c>
      <c r="D40" s="23">
        <f t="shared" si="1"/>
        <v>5</v>
      </c>
      <c r="E40" s="22">
        <v>4</v>
      </c>
      <c r="F40" s="20"/>
      <c r="G40" s="20"/>
      <c r="H40" s="20"/>
      <c r="I40" s="20"/>
      <c r="J40" s="20"/>
      <c r="K40" s="59"/>
      <c r="L40" s="20"/>
      <c r="M40" s="20"/>
      <c r="N40" s="20"/>
      <c r="O40" s="20"/>
    </row>
    <row r="41" spans="1:15" ht="12.75">
      <c r="A41" s="93"/>
      <c r="B41" s="97"/>
      <c r="C41" t="str">
        <f t="shared" si="0"/>
        <v>sz</v>
      </c>
      <c r="D41" s="23">
        <f t="shared" si="1"/>
        <v>6</v>
      </c>
      <c r="E41" s="22">
        <v>5</v>
      </c>
      <c r="F41" s="20"/>
      <c r="G41" s="20"/>
      <c r="H41" s="20"/>
      <c r="I41" s="20"/>
      <c r="J41" s="20"/>
      <c r="K41" s="59"/>
      <c r="L41" s="20"/>
      <c r="M41" s="20"/>
      <c r="N41" s="20"/>
      <c r="O41" s="20"/>
    </row>
    <row r="42" spans="1:15" ht="12.75">
      <c r="A42" s="93"/>
      <c r="B42" s="97"/>
      <c r="C42" t="str">
        <f t="shared" si="0"/>
        <v>sz</v>
      </c>
      <c r="D42" s="23">
        <f t="shared" si="1"/>
        <v>7</v>
      </c>
      <c r="E42" s="22">
        <v>6</v>
      </c>
      <c r="F42" s="20"/>
      <c r="G42" s="20"/>
      <c r="H42" s="20"/>
      <c r="I42" s="20"/>
      <c r="J42" s="20"/>
      <c r="K42" s="59"/>
      <c r="L42" s="20"/>
      <c r="M42" s="20"/>
      <c r="N42" s="20"/>
      <c r="O42" s="20"/>
    </row>
    <row r="43" spans="1:15" ht="12.75">
      <c r="A43" s="93"/>
      <c r="B43" s="97"/>
      <c r="C43" t="str">
        <f t="shared" si="0"/>
        <v>m</v>
      </c>
      <c r="D43" s="23">
        <f t="shared" si="1"/>
        <v>1</v>
      </c>
      <c r="E43" s="22">
        <v>7</v>
      </c>
      <c r="F43" s="20"/>
      <c r="G43" s="20"/>
      <c r="H43" s="20"/>
      <c r="I43" s="20"/>
      <c r="J43" s="20"/>
      <c r="K43" s="59"/>
      <c r="L43" s="20"/>
      <c r="M43" s="20"/>
      <c r="N43" s="20"/>
      <c r="O43" s="20"/>
    </row>
    <row r="44" spans="1:15" ht="12.75">
      <c r="A44" s="93"/>
      <c r="B44" s="97"/>
      <c r="C44" t="str">
        <f t="shared" si="0"/>
        <v>m</v>
      </c>
      <c r="D44" s="23">
        <f t="shared" si="1"/>
        <v>2</v>
      </c>
      <c r="E44" s="22">
        <v>8</v>
      </c>
      <c r="F44" s="20"/>
      <c r="G44" s="20"/>
      <c r="H44" s="20"/>
      <c r="I44" s="20"/>
      <c r="J44" s="20"/>
      <c r="K44" s="59"/>
      <c r="L44" s="20"/>
      <c r="M44" s="20"/>
      <c r="N44" s="20"/>
      <c r="O44" s="20"/>
    </row>
    <row r="45" spans="1:15" ht="12.75">
      <c r="A45" s="93"/>
      <c r="B45" s="97"/>
      <c r="C45" t="str">
        <f t="shared" si="0"/>
        <v>m</v>
      </c>
      <c r="D45" s="23">
        <f t="shared" si="1"/>
        <v>3</v>
      </c>
      <c r="E45" s="22">
        <v>9</v>
      </c>
      <c r="F45" s="20"/>
      <c r="G45" s="20"/>
      <c r="H45" s="20"/>
      <c r="I45" s="20"/>
      <c r="J45" s="20"/>
      <c r="K45" s="59"/>
      <c r="L45" s="20"/>
      <c r="M45" s="20"/>
      <c r="N45" s="20"/>
      <c r="O45" s="20"/>
    </row>
    <row r="46" spans="1:15" ht="12.75">
      <c r="A46" s="93"/>
      <c r="B46" s="97"/>
      <c r="C46" t="str">
        <f t="shared" si="0"/>
        <v>m</v>
      </c>
      <c r="D46" s="23">
        <f t="shared" si="1"/>
        <v>4</v>
      </c>
      <c r="E46" s="22">
        <v>10</v>
      </c>
      <c r="F46" s="20"/>
      <c r="G46" s="20"/>
      <c r="H46" s="20"/>
      <c r="I46" s="20"/>
      <c r="J46" s="20"/>
      <c r="K46" s="59"/>
      <c r="L46" s="20"/>
      <c r="M46" s="20"/>
      <c r="N46" s="20"/>
      <c r="O46" s="20"/>
    </row>
    <row r="47" spans="1:15" ht="12.75">
      <c r="A47" s="93"/>
      <c r="B47" s="97"/>
      <c r="C47" t="str">
        <f t="shared" si="0"/>
        <v>m</v>
      </c>
      <c r="D47" s="23">
        <f t="shared" si="1"/>
        <v>5</v>
      </c>
      <c r="E47" s="22">
        <v>11</v>
      </c>
      <c r="F47" s="20"/>
      <c r="G47" s="20"/>
      <c r="H47" s="20"/>
      <c r="I47" s="20"/>
      <c r="J47" s="20"/>
      <c r="K47" s="59"/>
      <c r="L47" s="20"/>
      <c r="M47" s="20"/>
      <c r="N47" s="20"/>
      <c r="O47" s="20"/>
    </row>
    <row r="48" spans="1:15" ht="12.75">
      <c r="A48" s="93"/>
      <c r="B48" s="97"/>
      <c r="C48" t="str">
        <f t="shared" si="0"/>
        <v>sz</v>
      </c>
      <c r="D48" s="23">
        <f t="shared" si="1"/>
        <v>6</v>
      </c>
      <c r="E48" s="22">
        <v>12</v>
      </c>
      <c r="F48" s="20"/>
      <c r="G48" s="20"/>
      <c r="H48" s="20"/>
      <c r="I48" s="20"/>
      <c r="J48" s="20"/>
      <c r="K48" s="59"/>
      <c r="L48" s="20"/>
      <c r="M48" s="20"/>
      <c r="N48" s="20"/>
      <c r="O48" s="20"/>
    </row>
    <row r="49" spans="1:15" ht="12.75">
      <c r="A49" s="93"/>
      <c r="B49" s="97"/>
      <c r="C49" t="str">
        <f t="shared" si="0"/>
        <v>sz</v>
      </c>
      <c r="D49" s="23">
        <f t="shared" si="1"/>
        <v>7</v>
      </c>
      <c r="E49" s="22">
        <v>13</v>
      </c>
      <c r="F49" s="20"/>
      <c r="G49" s="20"/>
      <c r="H49" s="20"/>
      <c r="I49" s="20"/>
      <c r="J49" s="20"/>
      <c r="K49" s="59"/>
      <c r="L49" s="20"/>
      <c r="M49" s="20"/>
      <c r="N49" s="20"/>
      <c r="O49" s="20"/>
    </row>
    <row r="50" spans="1:15" ht="12.75">
      <c r="A50" s="93"/>
      <c r="B50" s="97"/>
      <c r="C50" t="str">
        <f t="shared" si="0"/>
        <v>m</v>
      </c>
      <c r="D50" s="23">
        <f t="shared" si="1"/>
        <v>1</v>
      </c>
      <c r="E50" s="22">
        <v>14</v>
      </c>
      <c r="F50" s="20"/>
      <c r="G50" s="20"/>
      <c r="H50" s="20"/>
      <c r="I50" s="20"/>
      <c r="J50" s="20"/>
      <c r="K50" s="59"/>
      <c r="L50" s="20"/>
      <c r="M50" s="20"/>
      <c r="N50" s="20"/>
      <c r="O50" s="20"/>
    </row>
    <row r="51" spans="1:15" ht="12.75">
      <c r="A51" s="93"/>
      <c r="B51" s="97"/>
      <c r="C51" t="str">
        <f t="shared" si="0"/>
        <v>m</v>
      </c>
      <c r="D51" s="23">
        <f t="shared" si="1"/>
        <v>2</v>
      </c>
      <c r="E51" s="22">
        <v>15</v>
      </c>
      <c r="F51" s="20"/>
      <c r="G51" s="20"/>
      <c r="H51" s="20"/>
      <c r="I51" s="20"/>
      <c r="J51" s="20"/>
      <c r="K51" s="59"/>
      <c r="L51" s="20"/>
      <c r="M51" s="20"/>
      <c r="N51" s="20"/>
      <c r="O51" s="20"/>
    </row>
    <row r="52" spans="1:15" ht="12.75">
      <c r="A52" s="93"/>
      <c r="B52" s="97"/>
      <c r="C52" t="str">
        <f t="shared" si="0"/>
        <v>m</v>
      </c>
      <c r="D52" s="23">
        <f t="shared" si="1"/>
        <v>3</v>
      </c>
      <c r="E52" s="22">
        <v>16</v>
      </c>
      <c r="F52" s="20"/>
      <c r="G52" s="20"/>
      <c r="H52" s="20"/>
      <c r="I52" s="20"/>
      <c r="J52" s="20"/>
      <c r="K52" s="59"/>
      <c r="L52" s="20"/>
      <c r="M52" s="20"/>
      <c r="N52" s="20"/>
      <c r="O52" s="20"/>
    </row>
    <row r="53" spans="1:15" ht="12.75">
      <c r="A53" s="93"/>
      <c r="B53" s="97"/>
      <c r="C53" t="str">
        <f t="shared" si="0"/>
        <v>m</v>
      </c>
      <c r="D53" s="23">
        <f t="shared" si="1"/>
        <v>4</v>
      </c>
      <c r="E53" s="22">
        <v>17</v>
      </c>
      <c r="F53" s="20"/>
      <c r="G53" s="20"/>
      <c r="H53" s="20"/>
      <c r="I53" s="20"/>
      <c r="J53" s="20"/>
      <c r="K53" s="59"/>
      <c r="L53" s="20"/>
      <c r="M53" s="20"/>
      <c r="N53" s="20"/>
      <c r="O53" s="20"/>
    </row>
    <row r="54" spans="1:15" ht="12.75">
      <c r="A54" s="93"/>
      <c r="B54" s="97"/>
      <c r="C54" t="str">
        <f t="shared" si="0"/>
        <v>m</v>
      </c>
      <c r="D54" s="23">
        <f t="shared" si="1"/>
        <v>5</v>
      </c>
      <c r="E54" s="22">
        <v>18</v>
      </c>
      <c r="F54" s="20"/>
      <c r="G54" s="20"/>
      <c r="H54" s="20"/>
      <c r="I54" s="20"/>
      <c r="J54" s="20"/>
      <c r="K54" s="59"/>
      <c r="L54" s="20"/>
      <c r="M54" s="20"/>
      <c r="N54" s="20"/>
      <c r="O54" s="20"/>
    </row>
    <row r="55" spans="1:15" ht="12.75">
      <c r="A55" s="93"/>
      <c r="B55" s="97"/>
      <c r="C55" t="str">
        <f t="shared" si="0"/>
        <v>sz</v>
      </c>
      <c r="D55" s="23">
        <f t="shared" si="1"/>
        <v>6</v>
      </c>
      <c r="E55" s="22">
        <v>19</v>
      </c>
      <c r="F55" s="20"/>
      <c r="G55" s="20"/>
      <c r="H55" s="20"/>
      <c r="I55" s="20"/>
      <c r="J55" s="20"/>
      <c r="K55" s="59"/>
      <c r="L55" s="20"/>
      <c r="M55" s="20"/>
      <c r="N55" s="20"/>
      <c r="O55" s="20"/>
    </row>
    <row r="56" spans="1:15" ht="12.75">
      <c r="A56" s="93"/>
      <c r="B56" s="97"/>
      <c r="C56" t="str">
        <f t="shared" si="0"/>
        <v>sz</v>
      </c>
      <c r="D56" s="23">
        <f t="shared" si="1"/>
        <v>7</v>
      </c>
      <c r="E56" s="22">
        <v>20</v>
      </c>
      <c r="F56" s="20"/>
      <c r="G56" s="20"/>
      <c r="H56" s="20"/>
      <c r="I56" s="20"/>
      <c r="J56" s="20"/>
      <c r="K56" s="59"/>
      <c r="L56" s="20"/>
      <c r="M56" s="20"/>
      <c r="N56" s="20"/>
      <c r="O56" s="20"/>
    </row>
    <row r="57" spans="1:15" ht="12.75">
      <c r="A57" s="93"/>
      <c r="B57" s="97"/>
      <c r="C57" t="str">
        <f t="shared" si="0"/>
        <v>m</v>
      </c>
      <c r="D57" s="23">
        <f t="shared" si="1"/>
        <v>1</v>
      </c>
      <c r="E57" s="22">
        <v>21</v>
      </c>
      <c r="F57" s="20"/>
      <c r="G57" s="20"/>
      <c r="H57" s="20"/>
      <c r="I57" s="20"/>
      <c r="J57" s="20"/>
      <c r="K57" s="59"/>
      <c r="L57" s="20"/>
      <c r="M57" s="20"/>
      <c r="N57" s="20"/>
      <c r="O57" s="20"/>
    </row>
    <row r="58" spans="1:15" ht="12.75">
      <c r="A58" s="93"/>
      <c r="B58" s="97"/>
      <c r="C58" t="str">
        <f t="shared" si="0"/>
        <v>m</v>
      </c>
      <c r="D58" s="23">
        <f t="shared" si="1"/>
        <v>2</v>
      </c>
      <c r="E58" s="22">
        <v>22</v>
      </c>
      <c r="F58" s="20"/>
      <c r="G58" s="20"/>
      <c r="H58" s="20"/>
      <c r="I58" s="20"/>
      <c r="J58" s="20"/>
      <c r="K58" s="59"/>
      <c r="L58" s="20"/>
      <c r="M58" s="20"/>
      <c r="N58" s="20"/>
      <c r="O58" s="20"/>
    </row>
    <row r="59" spans="1:15" ht="12.75">
      <c r="A59" s="93"/>
      <c r="B59" s="97"/>
      <c r="C59" t="str">
        <f t="shared" si="0"/>
        <v>m</v>
      </c>
      <c r="D59" s="23">
        <f t="shared" si="1"/>
        <v>3</v>
      </c>
      <c r="E59" s="22">
        <v>23</v>
      </c>
      <c r="F59" s="20"/>
      <c r="G59" s="20"/>
      <c r="H59" s="20"/>
      <c r="I59" s="20"/>
      <c r="J59" s="20"/>
      <c r="K59" s="59"/>
      <c r="L59" s="20"/>
      <c r="M59" s="20"/>
      <c r="N59" s="20"/>
      <c r="O59" s="20"/>
    </row>
    <row r="60" spans="1:15" ht="12.75">
      <c r="A60" s="93"/>
      <c r="B60" s="97" t="s">
        <v>92</v>
      </c>
      <c r="C60" t="str">
        <f t="shared" si="0"/>
        <v>sz</v>
      </c>
      <c r="D60" s="23">
        <f t="shared" si="1"/>
        <v>4</v>
      </c>
      <c r="E60" s="22">
        <v>24</v>
      </c>
      <c r="F60" s="20"/>
      <c r="G60" s="20"/>
      <c r="H60" s="20"/>
      <c r="I60" s="20"/>
      <c r="J60" s="20"/>
      <c r="K60" s="59"/>
      <c r="L60" s="20"/>
      <c r="M60" s="20"/>
      <c r="N60" s="20"/>
      <c r="O60" s="20"/>
    </row>
    <row r="61" spans="1:15" ht="12.75">
      <c r="A61" s="93"/>
      <c r="B61" s="97"/>
      <c r="C61" t="str">
        <f t="shared" si="0"/>
        <v>m</v>
      </c>
      <c r="D61" s="23">
        <f t="shared" si="1"/>
        <v>5</v>
      </c>
      <c r="E61" s="22">
        <v>25</v>
      </c>
      <c r="F61" s="20"/>
      <c r="G61" s="20"/>
      <c r="H61" s="20"/>
      <c r="I61" s="20"/>
      <c r="J61" s="20"/>
      <c r="K61" s="59"/>
      <c r="L61" s="20"/>
      <c r="M61" s="20"/>
      <c r="N61" s="20"/>
      <c r="O61" s="20"/>
    </row>
    <row r="62" spans="1:15" ht="12.75">
      <c r="A62" s="93"/>
      <c r="B62" s="97"/>
      <c r="C62" t="str">
        <f t="shared" si="0"/>
        <v>sz</v>
      </c>
      <c r="D62" s="23">
        <f t="shared" si="1"/>
        <v>6</v>
      </c>
      <c r="E62" s="22">
        <v>26</v>
      </c>
      <c r="F62" s="20"/>
      <c r="G62" s="20"/>
      <c r="H62" s="20"/>
      <c r="I62" s="20"/>
      <c r="J62" s="20"/>
      <c r="K62" s="59"/>
      <c r="L62" s="20"/>
      <c r="M62" s="20"/>
      <c r="N62" s="20"/>
      <c r="O62" s="20"/>
    </row>
    <row r="63" spans="1:15" ht="12.75">
      <c r="A63" s="93"/>
      <c r="B63" s="97"/>
      <c r="C63" t="str">
        <f t="shared" si="0"/>
        <v>sz</v>
      </c>
      <c r="D63" s="23">
        <f t="shared" si="1"/>
        <v>7</v>
      </c>
      <c r="E63" s="22">
        <v>27</v>
      </c>
      <c r="F63" s="20"/>
      <c r="G63" s="20"/>
      <c r="H63" s="20"/>
      <c r="I63" s="20"/>
      <c r="J63" s="20"/>
      <c r="K63" s="59"/>
      <c r="L63" s="20"/>
      <c r="M63" s="20"/>
      <c r="N63" s="20"/>
      <c r="O63" s="20"/>
    </row>
    <row r="64" spans="1:15" ht="12.75">
      <c r="A64" s="93"/>
      <c r="B64" s="97"/>
      <c r="C64" t="str">
        <f t="shared" si="0"/>
        <v>m</v>
      </c>
      <c r="D64" s="23">
        <f t="shared" si="1"/>
        <v>1</v>
      </c>
      <c r="E64" s="22">
        <v>28</v>
      </c>
      <c r="F64" s="20"/>
      <c r="G64" s="20"/>
      <c r="H64" s="20"/>
      <c r="I64" s="20"/>
      <c r="J64" s="20"/>
      <c r="K64" s="59"/>
      <c r="L64" s="20"/>
      <c r="M64" s="20"/>
      <c r="N64" s="20"/>
      <c r="O64" s="20"/>
    </row>
    <row r="65" spans="1:15" ht="12.75">
      <c r="A65" s="93"/>
      <c r="B65" s="97"/>
      <c r="C65" t="str">
        <f t="shared" si="0"/>
        <v>m</v>
      </c>
      <c r="D65" s="23">
        <f t="shared" si="1"/>
        <v>2</v>
      </c>
      <c r="E65" s="22">
        <v>29</v>
      </c>
      <c r="F65" s="20"/>
      <c r="G65" s="20"/>
      <c r="H65" s="20"/>
      <c r="I65" s="20"/>
      <c r="J65" s="20"/>
      <c r="K65" s="59"/>
      <c r="L65" s="20"/>
      <c r="M65" s="20"/>
      <c r="N65" s="20"/>
      <c r="O65" s="20"/>
    </row>
    <row r="66" spans="1:15" ht="12.75">
      <c r="A66" s="93"/>
      <c r="B66" s="97"/>
      <c r="C66" t="str">
        <f t="shared" si="0"/>
        <v>m</v>
      </c>
      <c r="D66" s="23">
        <f t="shared" si="1"/>
        <v>3</v>
      </c>
      <c r="E66" s="22">
        <v>30</v>
      </c>
      <c r="F66" s="20"/>
      <c r="G66" s="20"/>
      <c r="H66" s="20"/>
      <c r="I66" s="20"/>
      <c r="J66" s="20"/>
      <c r="K66" s="59"/>
      <c r="L66" s="20"/>
      <c r="M66" s="20"/>
      <c r="N66" s="20"/>
      <c r="O66" s="20"/>
    </row>
    <row r="67" spans="1:15" ht="13.5" thickBot="1">
      <c r="A67" s="93"/>
      <c r="B67" s="98"/>
      <c r="C67">
        <f t="shared" si="0"/>
      </c>
      <c r="D67" s="65">
        <f t="shared" si="1"/>
        <v>0</v>
      </c>
      <c r="E67" s="24">
        <v>31</v>
      </c>
      <c r="F67" s="20"/>
      <c r="G67" s="20"/>
      <c r="H67" s="20"/>
      <c r="I67" s="20"/>
      <c r="J67" s="20"/>
      <c r="K67" s="59"/>
      <c r="L67" s="20"/>
      <c r="M67" s="20"/>
      <c r="N67" s="20"/>
      <c r="O67" s="20"/>
    </row>
    <row r="68" spans="2:13" ht="13.5" thickBot="1">
      <c r="B68" s="48"/>
      <c r="F68" s="25" t="s">
        <v>31</v>
      </c>
      <c r="G68" s="26"/>
      <c r="H68" s="27"/>
      <c r="I68" s="28"/>
      <c r="J68" s="29"/>
      <c r="K68" s="27"/>
      <c r="L68" s="29"/>
      <c r="M68" s="30"/>
    </row>
    <row r="69" spans="4:15" ht="12.75">
      <c r="D69" s="32"/>
      <c r="E69" s="31" t="str">
        <f>"Össz.kötelező munkanap: "&amp;H24&amp;" nap "&amp;IF(L23&gt;0,"+","")&amp;L23&amp;" fiz.ü.nap. (telj.munkaidő össz óra: "&amp;(H24+L23)*8&amp;" óra)"</f>
        <v>Össz.kötelező munkanap: 21 nap 0 fiz.ü.nap. (telj.munkaidő össz óra: 168 óra)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1" spans="5:11" ht="12.75">
      <c r="E71" t="s">
        <v>32</v>
      </c>
      <c r="K71" s="33" t="s">
        <v>57</v>
      </c>
    </row>
    <row r="72" spans="5:12" ht="12.75">
      <c r="E72" t="s">
        <v>33</v>
      </c>
      <c r="L72" t="s">
        <v>58</v>
      </c>
    </row>
    <row r="73" spans="5:12" ht="12.75">
      <c r="E73" t="s">
        <v>34</v>
      </c>
      <c r="L73" t="s">
        <v>59</v>
      </c>
    </row>
    <row r="74" ht="12.75">
      <c r="L74" t="s">
        <v>60</v>
      </c>
    </row>
    <row r="75" ht="12.75">
      <c r="L75" t="s">
        <v>61</v>
      </c>
    </row>
    <row r="76" ht="12.75">
      <c r="L76" t="s">
        <v>62</v>
      </c>
    </row>
    <row r="77" ht="12.75">
      <c r="L77" t="s">
        <v>63</v>
      </c>
    </row>
    <row r="78" ht="12.75">
      <c r="L78" t="s">
        <v>64</v>
      </c>
    </row>
    <row r="79" spans="4:13" ht="12.75">
      <c r="D79" s="34"/>
      <c r="E79" s="34" t="s">
        <v>35</v>
      </c>
      <c r="F79" s="33"/>
      <c r="G79" s="33"/>
      <c r="H79" s="33"/>
      <c r="I79" s="35" t="s">
        <v>36</v>
      </c>
      <c r="J79" s="36"/>
      <c r="K79" s="37"/>
      <c r="L79" s="38">
        <f>L23*8</f>
        <v>0</v>
      </c>
      <c r="M79" s="39" t="s">
        <v>37</v>
      </c>
    </row>
    <row r="80" spans="9:13" ht="12.75">
      <c r="I80" s="35" t="s">
        <v>38</v>
      </c>
      <c r="J80" s="36"/>
      <c r="K80" s="37"/>
      <c r="L80" s="23"/>
      <c r="M80" s="39" t="s">
        <v>37</v>
      </c>
    </row>
    <row r="81" spans="9:13" ht="12.75">
      <c r="I81" s="35" t="s">
        <v>39</v>
      </c>
      <c r="J81" s="36"/>
      <c r="K81" s="37"/>
      <c r="L81" s="23"/>
      <c r="M81" s="39" t="s">
        <v>37</v>
      </c>
    </row>
    <row r="82" spans="9:13" ht="12.75">
      <c r="I82" s="35" t="s">
        <v>40</v>
      </c>
      <c r="J82" s="36"/>
      <c r="K82" s="37"/>
      <c r="L82" s="23"/>
      <c r="M82" s="39" t="s">
        <v>37</v>
      </c>
    </row>
    <row r="83" spans="7:13" ht="12.75">
      <c r="G83" s="40" t="s">
        <v>41</v>
      </c>
      <c r="H83" s="33"/>
      <c r="I83" s="35" t="s">
        <v>42</v>
      </c>
      <c r="J83" s="36"/>
      <c r="K83" s="37"/>
      <c r="L83" s="23"/>
      <c r="M83" s="39" t="s">
        <v>37</v>
      </c>
    </row>
    <row r="84" spans="9:13" ht="12.75">
      <c r="I84" s="35" t="s">
        <v>43</v>
      </c>
      <c r="J84" s="36"/>
      <c r="K84" s="37"/>
      <c r="L84" s="23"/>
      <c r="M84" s="39" t="s">
        <v>37</v>
      </c>
    </row>
    <row r="87" spans="4:10" ht="12.75">
      <c r="D87" s="41"/>
      <c r="E87" s="41"/>
      <c r="F87" s="41"/>
      <c r="G87" s="41"/>
      <c r="H87" s="41"/>
      <c r="I87" s="41"/>
      <c r="J87" s="41"/>
    </row>
    <row r="88" spans="4:5" ht="12.75">
      <c r="D88">
        <v>1</v>
      </c>
      <c r="E88" t="s">
        <v>44</v>
      </c>
    </row>
    <row r="89" spans="4:5" ht="12.75">
      <c r="D89">
        <v>2</v>
      </c>
      <c r="E89" t="s">
        <v>45</v>
      </c>
    </row>
    <row r="90" spans="4:5" ht="12.75">
      <c r="D90">
        <v>3</v>
      </c>
      <c r="E90" t="s">
        <v>46</v>
      </c>
    </row>
    <row r="91" spans="4:5" ht="12.75">
      <c r="D91">
        <v>4</v>
      </c>
      <c r="E91" t="s">
        <v>47</v>
      </c>
    </row>
    <row r="92" spans="4:5" ht="12.75">
      <c r="D92">
        <v>5</v>
      </c>
      <c r="E92" t="s">
        <v>48</v>
      </c>
    </row>
    <row r="93" spans="4:5" ht="12.75">
      <c r="D93">
        <v>6</v>
      </c>
      <c r="E93" t="s">
        <v>49</v>
      </c>
    </row>
    <row r="94" spans="4:5" ht="12.75">
      <c r="D94">
        <v>7</v>
      </c>
      <c r="E94" t="s">
        <v>50</v>
      </c>
    </row>
    <row r="95" spans="4:5" ht="12.75">
      <c r="D95">
        <v>8</v>
      </c>
      <c r="E95" t="s">
        <v>51</v>
      </c>
    </row>
    <row r="96" spans="4:5" ht="12.75">
      <c r="D96">
        <v>9</v>
      </c>
      <c r="E96" t="s">
        <v>52</v>
      </c>
    </row>
    <row r="97" spans="4:5" ht="12.75">
      <c r="D97">
        <v>10</v>
      </c>
      <c r="E97" t="s">
        <v>53</v>
      </c>
    </row>
    <row r="98" spans="4:5" ht="12.75">
      <c r="D98">
        <v>11</v>
      </c>
      <c r="E98" t="s">
        <v>54</v>
      </c>
    </row>
    <row r="99" spans="4:5" ht="12.75">
      <c r="D99">
        <v>12</v>
      </c>
      <c r="E99" t="s">
        <v>55</v>
      </c>
    </row>
  </sheetData>
  <mergeCells count="28">
    <mergeCell ref="A37:A67"/>
    <mergeCell ref="N22:O22"/>
    <mergeCell ref="N23:O23"/>
    <mergeCell ref="F23:G23"/>
    <mergeCell ref="F24:G24"/>
    <mergeCell ref="I29:J29"/>
    <mergeCell ref="A3:N3"/>
    <mergeCell ref="A5:N6"/>
    <mergeCell ref="I16:N16"/>
    <mergeCell ref="I17:N17"/>
    <mergeCell ref="D18:H18"/>
    <mergeCell ref="D17:H17"/>
    <mergeCell ref="A8:N10"/>
    <mergeCell ref="A7:N7"/>
    <mergeCell ref="A11:N12"/>
    <mergeCell ref="H35:J35"/>
    <mergeCell ref="K35:L35"/>
    <mergeCell ref="N35:O35"/>
    <mergeCell ref="K29:O29"/>
    <mergeCell ref="D21:H21"/>
    <mergeCell ref="A1:N2"/>
    <mergeCell ref="D19:H19"/>
    <mergeCell ref="D20:H20"/>
    <mergeCell ref="I15:N15"/>
    <mergeCell ref="I18:N18"/>
    <mergeCell ref="I19:N19"/>
    <mergeCell ref="K14:M14"/>
    <mergeCell ref="D16:H16"/>
  </mergeCells>
  <conditionalFormatting sqref="F37:O67 D37:D67">
    <cfRule type="expression" priority="1" dxfId="0" stopIfTrue="1">
      <formula>$C37:$C67="sz"</formula>
    </cfRule>
    <cfRule type="expression" priority="2" dxfId="1" stopIfTrue="1">
      <formula>$D37:$D67=0</formula>
    </cfRule>
  </conditionalFormatting>
  <conditionalFormatting sqref="E37:E67">
    <cfRule type="expression" priority="3" dxfId="2" stopIfTrue="1">
      <formula>($C37:$C67)="sz"</formula>
    </cfRule>
    <cfRule type="expression" priority="4" dxfId="1" stopIfTrue="1">
      <formula>$D37:$D67=0</formula>
    </cfRule>
  </conditionalFormatting>
  <conditionalFormatting sqref="Q37">
    <cfRule type="cellIs" priority="5" dxfId="3" operator="between" stopIfTrue="1">
      <formula>5</formula>
      <formula>7</formula>
    </cfRule>
    <cfRule type="cellIs" priority="6" dxfId="4" operator="equal" stopIfTrue="1">
      <formula>0</formula>
    </cfRule>
    <cfRule type="expression" priority="7" dxfId="1" stopIfTrue="1">
      <formula>#N/A</formula>
    </cfRule>
  </conditionalFormatting>
  <dataValidations count="1">
    <dataValidation type="whole" showInputMessage="1" showErrorMessage="1" promptTitle="Értékek Megadására figyeljen!" prompt="Az értékek 0 és 31 között lehetnek !" errorTitle="Értékhiba" error="A megadott &quot;nap&quot; nem felel meg a kritériumoknak. (0 és 31 között)" sqref="L24:O24">
      <formula1>0</formula1>
      <formula2>$H$23</formula2>
    </dataValidation>
  </dataValidations>
  <hyperlinks>
    <hyperlink ref="I18" r:id="rId1" display="Útvonal: www.oep.hu"/>
    <hyperlink ref="I16" r:id="rId2" display="http://www.oep.hu/portal/page?_pageid=35,32923&amp;_dad=portal&amp;_schema=PORTAL"/>
    <hyperlink ref="I16:N17" r:id="rId3" display="Aktuális TB naptárok"/>
    <hyperlink ref="N22:O22" r:id="rId4" display="http://ados.blog.hu"/>
  </hyperlinks>
  <printOptions horizontalCentered="1" vertic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D15" sqref="D15"/>
    </sheetView>
  </sheetViews>
  <sheetFormatPr defaultColWidth="9.00390625" defaultRowHeight="12.75"/>
  <cols>
    <col min="1" max="1" width="7.00390625" style="0" bestFit="1" customWidth="1"/>
    <col min="2" max="2" width="10.125" style="0" bestFit="1" customWidth="1"/>
    <col min="3" max="3" width="7.125" style="0" bestFit="1" customWidth="1"/>
    <col min="4" max="4" width="20.75390625" style="0" bestFit="1" customWidth="1"/>
    <col min="5" max="5" width="5.125" style="0" bestFit="1" customWidth="1"/>
    <col min="6" max="6" width="13.875" style="0" bestFit="1" customWidth="1"/>
    <col min="7" max="7" width="12.125" style="0" bestFit="1" customWidth="1"/>
    <col min="8" max="8" width="5.875" style="0" bestFit="1" customWidth="1"/>
    <col min="9" max="9" width="13.25390625" style="0" bestFit="1" customWidth="1"/>
    <col min="10" max="10" width="12.125" style="0" bestFit="1" customWidth="1"/>
  </cols>
  <sheetData>
    <row r="1" spans="1:11" ht="12.75">
      <c r="A1" s="66"/>
      <c r="B1" s="90" t="s">
        <v>93</v>
      </c>
      <c r="C1" s="90"/>
      <c r="D1" s="91" t="str">
        <f>IF(IF(VLOOKUP(VLOOKUP(TRUE,$B$4:$C$8,2,),$C$4:$J$8,COLUMN(D4:D8)-2)&lt;&gt;VLOOKUP(VLOOKUP(TRUE,$B$4:$C$8,2,FALSE),$C$4:$J$8,COLUMN(D4:D8)-2,FALSE),"",VLOOKUP(VLOOKUP(TRUE,$B$4:$C$8,2,FALSE),$C$4:$J$8,COLUMN(D4:D8)-2,FALSE))=0,"",IF(VLOOKUP(VLOOKUP(TRUE,$B$4:$C$8,2,),$C$4:$J$8,COLUMN(D4:D8)-2)&lt;&gt;VLOOKUP(VLOOKUP(TRUE,$B$4:$C$8,2,FALSE),$C$4:$J$8,COLUMN(D4:D8)-2,FALSE),"",VLOOKUP(VLOOKUP(TRUE,$B$4:$C$8,2,FALSE),$C$4:$J$8,COLUMN(D4:D8)-2,FALSE)))</f>
        <v>Alfa Kft</v>
      </c>
      <c r="E1" s="91">
        <f aca="true" t="shared" si="0" ref="E1:J1">IF(IF(VLOOKUP(VLOOKUP(TRUE,$B$4:$C$8,2,),$C$4:$J$8,COLUMN(E4:E8)-2)&lt;&gt;VLOOKUP(VLOOKUP(TRUE,$B$4:$C$8,2,FALSE),$C$4:$J$8,COLUMN(E4:E8)-2,FALSE),"",VLOOKUP(VLOOKUP(TRUE,$B$4:$C$8,2,FALSE),$C$4:$J$8,COLUMN(E4:E8)-2,FALSE))=0,"",IF(VLOOKUP(VLOOKUP(TRUE,$B$4:$C$8,2,),$C$4:$J$8,COLUMN(E4:E8)-2)&lt;&gt;VLOOKUP(VLOOKUP(TRUE,$B$4:$C$8,2,FALSE),$C$4:$J$8,COLUMN(E4:E8)-2,FALSE),"",VLOOKUP(VLOOKUP(TRUE,$B$4:$C$8,2,FALSE),$C$4:$J$8,COLUMN(E4:E8)-2,FALSE)))</f>
        <v>1111</v>
      </c>
      <c r="F1" s="91" t="str">
        <f t="shared" si="0"/>
        <v>VÁROS</v>
      </c>
      <c r="G1" s="91" t="str">
        <f t="shared" si="0"/>
        <v>ÚT,UTCA</v>
      </c>
      <c r="H1" s="91" t="str">
        <f t="shared" si="0"/>
        <v>Pf.</v>
      </c>
      <c r="I1" s="91" t="str">
        <f t="shared" si="0"/>
        <v>12345678-2-05</v>
      </c>
      <c r="J1" s="91" t="str">
        <f t="shared" si="0"/>
        <v>05-09-012345</v>
      </c>
      <c r="K1" s="69"/>
    </row>
    <row r="2" spans="1:13" ht="12.75">
      <c r="A2" s="66"/>
      <c r="B2" s="66"/>
      <c r="C2" s="66"/>
      <c r="D2" s="66">
        <f>IF(IF(VLOOKUP(VLOOKUP(TRUE,$A$4:$C$8,3,),$C$4:$J$8,2)&lt;&gt;VLOOKUP(VLOOKUP(TRUE,$A$4:$C$8,3,FALSE),$C$4:$J$8,2,FALSE),"",VLOOKUP(VLOOKUP(TRUE,$A$4:$C$8,3,FALSE),$C$4:$J$8,2,FALSE))=0,"",IF(VLOOKUP(VLOOKUP(TRUE,$A$4:$C$8,3,),$C$4:$J$8,2)&lt;&gt;VLOOKUP(VLOOKUP(TRUE,$A$4:$C$8,3,FALSE),$C$4:$J$8,2,FALSE),"",VLOOKUP(VLOOKUP(TRUE,$A$4:$C$8,3,FALSE),$C$4:$J$8,2,FALSE)))</f>
      </c>
      <c r="E2" s="66">
        <f>IF(IF(VLOOKUP(VLOOKUP(TRUE,$A$4:$C$8,3,),$C$4:$J$8,3)&lt;&gt;VLOOKUP(VLOOKUP(TRUE,$A$4:$C$8,3,FALSE),$C$4:$J$8,3,FALSE),"",VLOOKUP(VLOOKUP(TRUE,$A$4:$C$8,3,FALSE),$C$4:$J$8,3,FALSE))=0,"",IF(VLOOKUP(VLOOKUP(TRUE,$A$4:$C$8,3,),$C$4:$J$8,3)&lt;&gt;VLOOKUP(VLOOKUP(TRUE,$A$4:$C$8,3,FALSE),$C$4:$J$8,3,FALSE),"",VLOOKUP(VLOOKUP(TRUE,$A$4:$C$8,3,FALSE),$C$4:$J$8,3,FALSE)))</f>
      </c>
      <c r="F2" s="66"/>
      <c r="G2" s="66"/>
      <c r="H2" s="66">
        <f>IF(IF(VLOOKUP(VLOOKUP(TRUE,$A$4:$C$8,3,),$C$4:$J$8,4)&lt;&gt;VLOOKUP(VLOOKUP(TRUE,$A$4:$C$8,3,FALSE),$C$4:$J$8,4,FALSE),"",VLOOKUP(VLOOKUP(TRUE,$A$4:$C$8,3,FALSE),$C$4:$J$8,4,FALSE))=0,"",IF(VLOOKUP(VLOOKUP(TRUE,$A$4:$C$8,3,),$C$4:$J$8,4)&lt;&gt;VLOOKUP(VLOOKUP(TRUE,$A$4:$C$8,3,FALSE),$C$4:$J$8,4,FALSE),"",VLOOKUP(VLOOKUP(TRUE,$A$4:$C$8,3,FALSE),$C$4:$J$8,4,FALSE)))</f>
      </c>
      <c r="I2" s="66">
        <f>IF(IF(VLOOKUP(VLOOKUP(TRUE,$A$4:$C$8,3,),$C$4:$J$8,5)&lt;&gt;VLOOKUP(VLOOKUP(TRUE,$A$4:$C$8,3,FALSE),$C$4:$J$8,5,FALSE),"",VLOOKUP(VLOOKUP(TRUE,$A$4:$C$8,3,FALSE),$C$4:$J$8,5,FALSE))=0,"",IF(VLOOKUP(VLOOKUP(TRUE,$A$4:$C$8,3,),$C$4:$J$8,5)&lt;&gt;VLOOKUP(VLOOKUP(TRUE,$A$4:$C$8,3,FALSE),$C$4:$J$8,5,FALSE),"",VLOOKUP(VLOOKUP(TRUE,$A$4:$C$8,3,FALSE),$C$4:$J$8,5,FALSE)))</f>
      </c>
      <c r="J2" s="66">
        <f>IF(IF(VLOOKUP(VLOOKUP(TRUE,$A$4:$C$8,3,),$C$4:$J$8,6)&lt;&gt;VLOOKUP(VLOOKUP(TRUE,$A$4:$C$8,3,FALSE),$C$4:$J$8,6,FALSE),"",VLOOKUP(VLOOKUP(TRUE,$A$4:$C$8,3,FALSE),$C$4:$J$8,6,FALSE))=0,"",IF(VLOOKUP(VLOOKUP(TRUE,$A$4:$C$8,3,),$C$4:$J$8,6)&lt;&gt;VLOOKUP(VLOOKUP(TRUE,$A$4:$C$8,3,FALSE),$C$4:$J$8,6,FALSE),"",VLOOKUP(VLOOKUP(TRUE,$A$4:$C$8,3,FALSE),$C$4:$J$8,6,FALSE)))</f>
      </c>
      <c r="K2" s="69"/>
      <c r="L2" s="69"/>
      <c r="M2" s="69"/>
    </row>
    <row r="3" spans="1:13" ht="12.75">
      <c r="A3" s="67"/>
      <c r="B3" s="67" t="s">
        <v>94</v>
      </c>
      <c r="C3" s="66"/>
      <c r="D3" s="66"/>
      <c r="E3" s="66"/>
      <c r="F3" s="66"/>
      <c r="G3" s="66"/>
      <c r="H3" s="66"/>
      <c r="I3" s="66" t="s">
        <v>85</v>
      </c>
      <c r="J3" s="66" t="s">
        <v>86</v>
      </c>
      <c r="K3" s="69"/>
      <c r="L3" s="69"/>
      <c r="M3" s="69"/>
    </row>
    <row r="4" spans="1:13" ht="12.75">
      <c r="A4" s="66"/>
      <c r="B4" s="68" t="b">
        <v>1</v>
      </c>
      <c r="C4" s="66" t="s">
        <v>87</v>
      </c>
      <c r="D4" s="89" t="s">
        <v>95</v>
      </c>
      <c r="E4" s="89">
        <v>1111</v>
      </c>
      <c r="F4" s="89" t="s">
        <v>99</v>
      </c>
      <c r="G4" s="89" t="s">
        <v>100</v>
      </c>
      <c r="H4" s="89" t="s">
        <v>101</v>
      </c>
      <c r="I4" s="89" t="s">
        <v>102</v>
      </c>
      <c r="J4" s="89" t="s">
        <v>103</v>
      </c>
      <c r="K4" s="69"/>
      <c r="L4" s="69"/>
      <c r="M4" s="69"/>
    </row>
    <row r="5" spans="1:13" ht="12.75">
      <c r="A5" s="66"/>
      <c r="B5" s="68" t="b">
        <v>0</v>
      </c>
      <c r="C5" s="66" t="s">
        <v>88</v>
      </c>
      <c r="D5" s="89" t="s">
        <v>96</v>
      </c>
      <c r="E5" s="89">
        <v>1111</v>
      </c>
      <c r="F5" s="89" t="s">
        <v>99</v>
      </c>
      <c r="G5" s="89" t="s">
        <v>100</v>
      </c>
      <c r="H5" s="89" t="s">
        <v>101</v>
      </c>
      <c r="I5" s="89" t="s">
        <v>102</v>
      </c>
      <c r="J5" s="89" t="s">
        <v>103</v>
      </c>
      <c r="K5" s="69"/>
      <c r="L5" s="69"/>
      <c r="M5" s="69"/>
    </row>
    <row r="6" spans="1:13" ht="12.75">
      <c r="A6" s="66"/>
      <c r="B6" s="68" t="b">
        <v>0</v>
      </c>
      <c r="C6" s="66" t="s">
        <v>89</v>
      </c>
      <c r="D6" s="89" t="s">
        <v>97</v>
      </c>
      <c r="E6" s="89">
        <v>1111</v>
      </c>
      <c r="F6" s="89" t="s">
        <v>99</v>
      </c>
      <c r="G6" s="89" t="s">
        <v>100</v>
      </c>
      <c r="H6" s="89" t="s">
        <v>101</v>
      </c>
      <c r="I6" s="89" t="s">
        <v>102</v>
      </c>
      <c r="J6" s="89" t="s">
        <v>103</v>
      </c>
      <c r="K6" s="69"/>
      <c r="L6" s="69"/>
      <c r="M6" s="69"/>
    </row>
    <row r="7" spans="1:13" ht="12.75">
      <c r="A7" s="66"/>
      <c r="B7" s="68" t="b">
        <v>0</v>
      </c>
      <c r="C7" s="66" t="s">
        <v>90</v>
      </c>
      <c r="D7" s="89" t="s">
        <v>98</v>
      </c>
      <c r="E7" s="89">
        <v>1111</v>
      </c>
      <c r="F7" s="89" t="s">
        <v>99</v>
      </c>
      <c r="G7" s="89" t="s">
        <v>100</v>
      </c>
      <c r="H7" s="89" t="s">
        <v>101</v>
      </c>
      <c r="I7" s="89" t="s">
        <v>102</v>
      </c>
      <c r="J7" s="89" t="s">
        <v>103</v>
      </c>
      <c r="K7" s="69"/>
      <c r="L7" s="69"/>
      <c r="M7" s="69"/>
    </row>
    <row r="8" spans="1:13" ht="12.75">
      <c r="A8" s="68" t="b">
        <v>1</v>
      </c>
      <c r="B8" s="68" t="b">
        <v>1</v>
      </c>
      <c r="C8" s="88" t="s">
        <v>91</v>
      </c>
      <c r="D8" s="57"/>
      <c r="E8" s="57"/>
      <c r="F8" s="57"/>
      <c r="G8" s="57"/>
      <c r="H8" s="57"/>
      <c r="I8" s="57"/>
      <c r="J8" s="57"/>
      <c r="K8" s="43"/>
      <c r="L8" s="69"/>
      <c r="M8" s="69"/>
    </row>
    <row r="11" ht="12.75">
      <c r="D11">
        <f>+COLUMN(D4:D8)</f>
        <v>4</v>
      </c>
    </row>
  </sheetData>
  <mergeCells count="1">
    <mergeCell ref="B1:C1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B9"/>
  <sheetViews>
    <sheetView workbookViewId="0" topLeftCell="A1">
      <selection activeCell="B13" sqref="B13"/>
    </sheetView>
  </sheetViews>
  <sheetFormatPr defaultColWidth="9.00390625" defaultRowHeight="12.75"/>
  <cols>
    <col min="1" max="16384" width="9.125" style="57" customWidth="1"/>
  </cols>
  <sheetData>
    <row r="4" ht="15.75">
      <c r="B4" s="58" t="s">
        <v>78</v>
      </c>
    </row>
    <row r="5" ht="15.75">
      <c r="B5" s="58" t="s">
        <v>79</v>
      </c>
    </row>
    <row r="6" ht="15.75">
      <c r="B6" s="58" t="s">
        <v>80</v>
      </c>
    </row>
    <row r="7" ht="15.75">
      <c r="B7" s="58" t="s">
        <v>81</v>
      </c>
    </row>
    <row r="8" ht="15.75">
      <c r="B8" s="58" t="s">
        <v>82</v>
      </c>
    </row>
    <row r="9" ht="15.75">
      <c r="B9" s="58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Sajo 2005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Beci</dc:creator>
  <cp:keywords/>
  <dc:description/>
  <cp:lastModifiedBy>Beci</cp:lastModifiedBy>
  <cp:lastPrinted>2008-04-01T12:45:54Z</cp:lastPrinted>
  <dcterms:created xsi:type="dcterms:W3CDTF">2006-11-28T13:30:01Z</dcterms:created>
  <dcterms:modified xsi:type="dcterms:W3CDTF">2008-04-01T14:32:10Z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